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E51F4D0A-A1DB-4A37-9941-C271459EDFD1}" xr6:coauthVersionLast="47" xr6:coauthVersionMax="47" xr10:uidLastSave="{00000000-0000-0000-0000-000000000000}"/>
  <bookViews>
    <workbookView xWindow="570" yWindow="670" windowWidth="15090" windowHeight="8860" xr2:uid="{00000000-000D-0000-FFFF-FFFF00000000}"/>
  </bookViews>
  <sheets>
    <sheet name="アルバイト出勤簿" sheetId="3" r:id="rId1"/>
  </sheets>
  <definedNames>
    <definedName name="_xlnm.Print_Area" localSheetId="0">アルバイト出勤簿!$A$1:$X$26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4" i="3" l="1"/>
  <c r="M23" i="3"/>
  <c r="J20" i="3"/>
  <c r="A20" i="3"/>
  <c r="B20" i="3" s="1"/>
  <c r="J19" i="3"/>
  <c r="A19" i="3"/>
  <c r="B19" i="3" s="1"/>
  <c r="M18" i="3"/>
  <c r="N18" i="3" s="1"/>
  <c r="J18" i="3"/>
  <c r="B18" i="3"/>
  <c r="A18" i="3"/>
  <c r="N17" i="3"/>
  <c r="M17" i="3"/>
  <c r="J17" i="3"/>
  <c r="A17" i="3"/>
  <c r="B17" i="3" s="1"/>
  <c r="M16" i="3"/>
  <c r="N16" i="3" s="1"/>
  <c r="J16" i="3"/>
  <c r="B16" i="3"/>
  <c r="A16" i="3"/>
  <c r="N15" i="3"/>
  <c r="M15" i="3"/>
  <c r="J15" i="3"/>
  <c r="A15" i="3"/>
  <c r="B15" i="3" s="1"/>
  <c r="M14" i="3"/>
  <c r="N14" i="3" s="1"/>
  <c r="J14" i="3"/>
  <c r="B14" i="3"/>
  <c r="A14" i="3"/>
  <c r="M13" i="3"/>
  <c r="N13" i="3" s="1"/>
  <c r="J13" i="3"/>
  <c r="A13" i="3"/>
  <c r="B13" i="3" s="1"/>
  <c r="M12" i="3"/>
  <c r="N12" i="3" s="1"/>
  <c r="J12" i="3"/>
  <c r="A12" i="3"/>
  <c r="B12" i="3" s="1"/>
  <c r="AB11" i="3"/>
  <c r="M19" i="3" s="1"/>
  <c r="N19" i="3" s="1"/>
  <c r="M11" i="3"/>
  <c r="N11" i="3" s="1"/>
  <c r="J11" i="3"/>
  <c r="B11" i="3"/>
  <c r="A11" i="3"/>
  <c r="M10" i="3"/>
  <c r="N10" i="3" s="1"/>
  <c r="J10" i="3"/>
  <c r="A10" i="3"/>
  <c r="B10" i="3" s="1"/>
  <c r="M9" i="3"/>
  <c r="N9" i="3" s="1"/>
  <c r="J9" i="3"/>
  <c r="A9" i="3"/>
  <c r="B9" i="3" s="1"/>
  <c r="N8" i="3"/>
  <c r="M8" i="3"/>
  <c r="J8" i="3"/>
  <c r="A8" i="3"/>
  <c r="B8" i="3" s="1"/>
  <c r="M7" i="3"/>
  <c r="N7" i="3" s="1"/>
  <c r="J7" i="3"/>
  <c r="B7" i="3"/>
  <c r="A7" i="3"/>
  <c r="V6" i="3"/>
  <c r="M6" i="3"/>
  <c r="N6" i="3" s="1"/>
  <c r="J6" i="3"/>
  <c r="A6" i="3"/>
  <c r="B6" i="3" s="1"/>
  <c r="C3" i="3"/>
  <c r="D24" i="3" l="1"/>
  <c r="D23" i="3"/>
  <c r="M20" i="3"/>
  <c r="N20" i="3" s="1"/>
  <c r="M21" i="3"/>
  <c r="N21" i="3" s="1"/>
  <c r="Q23" i="3" l="1"/>
  <c r="T23" i="3" s="1"/>
  <c r="Q24" i="3"/>
  <c r="T24" i="3" s="1"/>
  <c r="T25" i="3" l="1"/>
</calcChain>
</file>

<file path=xl/sharedStrings.xml><?xml version="1.0" encoding="utf-8"?>
<sst xmlns="http://schemas.openxmlformats.org/spreadsheetml/2006/main" count="80" uniqueCount="39">
  <si>
    <t>【印刷範囲指定により枠外は印刷しない】</t>
  </si>
  <si>
    <t>日</t>
  </si>
  <si>
    <t>氏名</t>
  </si>
  <si>
    <t>０．準備</t>
  </si>
  <si>
    <t>０．１．時給計算をするとき基準の単位になる時間単位を１分から６０分で下記に設定して下さい。</t>
  </si>
  <si>
    <t>また、定時外を計算するときの基準になる基準労働時間を１時間から５時間で下記に設定して下さい。</t>
  </si>
  <si>
    <t>曜</t>
  </si>
  <si>
    <t>勤務時間</t>
  </si>
  <si>
    <t>時間</t>
  </si>
  <si>
    <t>印</t>
  </si>
  <si>
    <t>（ここでは、基準労働時間を超えた時間を定時外としています）</t>
  </si>
  <si>
    <t>〜</t>
  </si>
  <si>
    <t>基準時間単位</t>
  </si>
  <si>
    <t>基準労働時間</t>
  </si>
  <si>
    <t>（記入例として基準時間単位を３０分、基準労働時間を５時間としています）</t>
  </si>
  <si>
    <t>０．２．開始日を下記にYYYY／MM／DDで入力して下さい。</t>
  </si>
  <si>
    <t>これにより下記の終了日と出勤簿の月分、日、曜が設定されます。</t>
  </si>
  <si>
    <t>開始日</t>
  </si>
  <si>
    <t>終了日</t>
  </si>
  <si>
    <t>（記入例として開始日を2024/4/10としています）</t>
  </si>
  <si>
    <t>０．３．時給と残業の割増を設定して下さい。</t>
  </si>
  <si>
    <t>時給</t>
  </si>
  <si>
    <t>割増（％）</t>
  </si>
  <si>
    <t>（記入例として時給を1,000円、割増（％）を125としています）</t>
  </si>
  <si>
    <t>１．作成</t>
  </si>
  <si>
    <t>１．１．氏名を入力後、各日の勤務時間（２４時間制）を入力して下さい。</t>
  </si>
  <si>
    <t>注意</t>
  </si>
  <si>
    <t>月の途中で時給が変わるのは想定していません。</t>
  </si>
  <si>
    <t>労働基準法でも規定されていますが、1日に8時間、1週間に40時間を超えて働かせてはいけません。</t>
  </si>
  <si>
    <t>出勤日数</t>
  </si>
  <si>
    <t>日　</t>
  </si>
  <si>
    <t>給与</t>
  </si>
  <si>
    <t>定時内</t>
  </si>
  <si>
    <t>×</t>
  </si>
  <si>
    <t>=</t>
  </si>
  <si>
    <t>円</t>
  </si>
  <si>
    <t>定時外</t>
  </si>
  <si>
    <t>合計</t>
  </si>
  <si>
    <t>アルバイト出勤簿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</si>
</sst>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30000]ggge&quot;年&quot;m&quot;月分&quot;"/>
    <numFmt numFmtId="177" formatCode="d"/>
    <numFmt numFmtId="179" formatCode="yyyy/mm/dd"/>
    <numFmt numFmtId="180" formatCode="hh&quot;:&quot;mm&quot;:&quot;ss"/>
    <numFmt numFmtId="182" formatCode="aaa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2" fillId="0" borderId="1" xfId="0" applyNumberFormat="1" applyFont="1" applyBorder="1">
      <alignment vertical="center"/>
    </xf>
    <xf numFmtId="14" fontId="2" fillId="0" borderId="3" xfId="0" applyNumberFormat="1" applyFont="1" applyBorder="1" applyAlignment="1">
      <alignment horizontal="center" vertical="center"/>
    </xf>
    <xf numFmtId="179" fontId="2" fillId="0" borderId="1" xfId="0" applyNumberFormat="1" applyFont="1" applyBorder="1">
      <alignment vertical="center"/>
    </xf>
    <xf numFmtId="179" fontId="2" fillId="2" borderId="1" xfId="0" applyNumberFormat="1" applyFont="1" applyFill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177" fontId="2" fillId="0" borderId="1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3" fontId="2" fillId="2" borderId="23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>
      <alignment vertical="center"/>
    </xf>
    <xf numFmtId="182" fontId="2" fillId="0" borderId="1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180" fontId="6" fillId="0" borderId="0" xfId="0" applyNumberFormat="1" applyFont="1">
      <alignment vertical="center"/>
    </xf>
    <xf numFmtId="0" fontId="7" fillId="0" borderId="0" xfId="0" applyFont="1" applyAlignment="1">
      <alignment horizontal="center" vertical="center"/>
    </xf>
    <xf numFmtId="20" fontId="2" fillId="0" borderId="8" xfId="0" applyNumberFormat="1" applyFont="1" applyBorder="1">
      <alignment vertical="center"/>
    </xf>
    <xf numFmtId="0" fontId="2" fillId="0" borderId="8" xfId="0" applyFont="1" applyBorder="1">
      <alignment vertical="center"/>
    </xf>
    <xf numFmtId="20" fontId="2" fillId="0" borderId="9" xfId="0" applyNumberFormat="1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9F7E4-3615-43EB-B239-A49A528F2DC1}">
  <dimension ref="A1:AE33"/>
  <sheetViews>
    <sheetView tabSelected="1" workbookViewId="0">
      <selection sqref="A1:D1"/>
    </sheetView>
  </sheetViews>
  <sheetFormatPr defaultRowHeight="13" x14ac:dyDescent="0.2"/>
  <cols>
    <col min="1" max="24" width="3.6328125" customWidth="1"/>
    <col min="25" max="25" width="3.54296875" customWidth="1"/>
    <col min="26" max="26" width="2.6328125" customWidth="1"/>
    <col min="27" max="28" width="15.453125" customWidth="1"/>
  </cols>
  <sheetData>
    <row r="1" spans="1:31" ht="42" customHeight="1" x14ac:dyDescent="0.2">
      <c r="A1" s="47"/>
      <c r="B1" s="47"/>
      <c r="C1" s="47"/>
      <c r="D1" s="47"/>
      <c r="E1" s="51" t="s">
        <v>38</v>
      </c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47"/>
      <c r="V1" s="47"/>
      <c r="W1" s="47"/>
      <c r="X1" s="47"/>
      <c r="Y1" s="3"/>
      <c r="Z1" s="3"/>
      <c r="AA1" s="3" t="s">
        <v>0</v>
      </c>
      <c r="AB1" s="3"/>
      <c r="AC1" s="3"/>
      <c r="AD1" s="3"/>
      <c r="AE1" s="3"/>
    </row>
    <row r="2" spans="1:31" ht="26" customHeight="1" thickBot="1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3"/>
      <c r="Z2" s="3"/>
      <c r="AA2" s="3" t="s">
        <v>3</v>
      </c>
      <c r="AB2" s="3"/>
      <c r="AC2" s="3"/>
      <c r="AD2" s="3"/>
      <c r="AE2" s="3"/>
    </row>
    <row r="3" spans="1:31" ht="26" customHeight="1" thickBot="1" x14ac:dyDescent="0.25">
      <c r="A3" s="1"/>
      <c r="B3" s="1"/>
      <c r="C3" s="4">
        <f>AA11</f>
        <v>45392</v>
      </c>
      <c r="D3" s="4"/>
      <c r="E3" s="4"/>
      <c r="F3" s="4"/>
      <c r="G3" s="4"/>
      <c r="H3" s="4"/>
      <c r="I3" s="4"/>
      <c r="J3" s="1"/>
      <c r="K3" s="1"/>
      <c r="L3" s="1"/>
      <c r="M3" s="1"/>
      <c r="N3" s="1"/>
      <c r="O3" s="5" t="s">
        <v>2</v>
      </c>
      <c r="P3" s="5"/>
      <c r="Q3" s="60"/>
      <c r="R3" s="60"/>
      <c r="S3" s="60"/>
      <c r="T3" s="60"/>
      <c r="U3" s="60"/>
      <c r="V3" s="60"/>
      <c r="W3" s="1"/>
      <c r="X3" s="1"/>
      <c r="Y3" s="3"/>
      <c r="Z3" s="3"/>
      <c r="AA3" s="3" t="s">
        <v>4</v>
      </c>
      <c r="AB3" s="3"/>
      <c r="AC3" s="3"/>
      <c r="AD3" s="3"/>
      <c r="AE3" s="3"/>
    </row>
    <row r="4" spans="1:31" ht="26" customHeight="1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3"/>
      <c r="AA4" s="3" t="s">
        <v>5</v>
      </c>
      <c r="AB4" s="3"/>
      <c r="AC4" s="3"/>
      <c r="AD4" s="3"/>
      <c r="AE4" s="3"/>
    </row>
    <row r="5" spans="1:31" ht="26" customHeight="1" thickBot="1" x14ac:dyDescent="0.25">
      <c r="A5" s="6" t="s">
        <v>1</v>
      </c>
      <c r="B5" s="7" t="s">
        <v>6</v>
      </c>
      <c r="C5" s="8" t="s">
        <v>7</v>
      </c>
      <c r="D5" s="8"/>
      <c r="E5" s="8"/>
      <c r="F5" s="8"/>
      <c r="G5" s="8"/>
      <c r="H5" s="8"/>
      <c r="I5" s="8"/>
      <c r="J5" s="8" t="s">
        <v>8</v>
      </c>
      <c r="K5" s="8"/>
      <c r="L5" s="9" t="s">
        <v>9</v>
      </c>
      <c r="M5" s="6" t="s">
        <v>1</v>
      </c>
      <c r="N5" s="7" t="s">
        <v>6</v>
      </c>
      <c r="O5" s="8" t="s">
        <v>7</v>
      </c>
      <c r="P5" s="8"/>
      <c r="Q5" s="8"/>
      <c r="R5" s="8"/>
      <c r="S5" s="8"/>
      <c r="T5" s="8"/>
      <c r="U5" s="8"/>
      <c r="V5" s="8" t="s">
        <v>8</v>
      </c>
      <c r="W5" s="8"/>
      <c r="X5" s="9" t="s">
        <v>9</v>
      </c>
      <c r="Y5" s="3"/>
      <c r="Z5" s="3"/>
      <c r="AA5" s="3" t="s">
        <v>10</v>
      </c>
      <c r="AB5" s="3"/>
      <c r="AC5" s="3"/>
      <c r="AD5" s="3"/>
      <c r="AE5" s="3"/>
    </row>
    <row r="6" spans="1:31" ht="26" customHeight="1" thickBot="1" x14ac:dyDescent="0.25">
      <c r="A6" s="10">
        <f>$AA$11</f>
        <v>45392</v>
      </c>
      <c r="B6" s="45">
        <f t="shared" ref="B6:B20" si="0">A6</f>
        <v>45392</v>
      </c>
      <c r="C6" s="52"/>
      <c r="D6" s="53"/>
      <c r="E6" s="53"/>
      <c r="F6" s="11" t="s">
        <v>11</v>
      </c>
      <c r="G6" s="54"/>
      <c r="H6" s="55"/>
      <c r="I6" s="55"/>
      <c r="J6" s="12" t="str">
        <f t="shared" ref="J6:J20" si="1">IF($C6="","",IF($G6="","",_xlfn.FLOOR.MATH($G6-$C6,TIME(0,$AA$7,0))*24))</f>
        <v/>
      </c>
      <c r="K6" s="12"/>
      <c r="L6" s="13"/>
      <c r="M6" s="10">
        <f>IF($AA$11="","",$AA$11+15)</f>
        <v>45407</v>
      </c>
      <c r="N6" s="45">
        <f t="shared" ref="N6:N21" si="2">M6</f>
        <v>45407</v>
      </c>
      <c r="O6" s="53"/>
      <c r="P6" s="53"/>
      <c r="Q6" s="53"/>
      <c r="R6" s="11" t="s">
        <v>11</v>
      </c>
      <c r="S6" s="55"/>
      <c r="T6" s="55"/>
      <c r="U6" s="55"/>
      <c r="V6" s="12" t="str">
        <f>IF($O6="","",IF($S6="","",_xlfn.FLOOR.MATH($S6-$O6,TIME(0,$AA$7,0))*24))</f>
        <v/>
      </c>
      <c r="W6" s="12"/>
      <c r="X6" s="13"/>
      <c r="Y6" s="3"/>
      <c r="Z6" s="3"/>
      <c r="AA6" s="14" t="s">
        <v>12</v>
      </c>
      <c r="AB6" s="14" t="s">
        <v>13</v>
      </c>
      <c r="AC6" s="3"/>
      <c r="AD6" s="3"/>
      <c r="AE6" s="3"/>
    </row>
    <row r="7" spans="1:31" ht="26" customHeight="1" x14ac:dyDescent="0.2">
      <c r="A7" s="10">
        <f>IF($AA$11="","",$AA$11+1)</f>
        <v>45393</v>
      </c>
      <c r="B7" s="45">
        <f t="shared" si="0"/>
        <v>45393</v>
      </c>
      <c r="C7" s="52"/>
      <c r="D7" s="53"/>
      <c r="E7" s="53"/>
      <c r="F7" s="11" t="s">
        <v>11</v>
      </c>
      <c r="G7" s="54"/>
      <c r="H7" s="55"/>
      <c r="I7" s="55"/>
      <c r="J7" s="12" t="str">
        <f t="shared" si="1"/>
        <v/>
      </c>
      <c r="K7" s="12"/>
      <c r="L7" s="13"/>
      <c r="M7" s="10">
        <f>IF($AA$11="","",$AA$11+16)</f>
        <v>45408</v>
      </c>
      <c r="N7" s="45">
        <f t="shared" si="2"/>
        <v>45408</v>
      </c>
      <c r="O7" s="53"/>
      <c r="P7" s="53"/>
      <c r="Q7" s="53"/>
      <c r="R7" s="11" t="s">
        <v>11</v>
      </c>
      <c r="S7" s="55"/>
      <c r="T7" s="55"/>
      <c r="U7" s="55"/>
      <c r="V7" s="58"/>
      <c r="W7" s="58"/>
      <c r="X7" s="13"/>
      <c r="Y7" s="3"/>
      <c r="Z7" s="3"/>
      <c r="AA7" s="15">
        <v>30</v>
      </c>
      <c r="AB7" s="15">
        <v>5</v>
      </c>
      <c r="AC7" s="3" t="s">
        <v>14</v>
      </c>
      <c r="AD7" s="3"/>
      <c r="AE7" s="3"/>
    </row>
    <row r="8" spans="1:31" ht="26" customHeight="1" x14ac:dyDescent="0.2">
      <c r="A8" s="10">
        <f>IF($AA$11="","",$AA$11+2)</f>
        <v>45394</v>
      </c>
      <c r="B8" s="45">
        <f t="shared" si="0"/>
        <v>45394</v>
      </c>
      <c r="C8" s="53"/>
      <c r="D8" s="53"/>
      <c r="E8" s="53"/>
      <c r="F8" s="11" t="s">
        <v>11</v>
      </c>
      <c r="G8" s="55"/>
      <c r="H8" s="55"/>
      <c r="I8" s="55"/>
      <c r="J8" s="12" t="str">
        <f t="shared" si="1"/>
        <v/>
      </c>
      <c r="K8" s="12"/>
      <c r="L8" s="13"/>
      <c r="M8" s="10">
        <f>IF($AA$11="","",$AA$11+17)</f>
        <v>45409</v>
      </c>
      <c r="N8" s="45">
        <f t="shared" si="2"/>
        <v>45409</v>
      </c>
      <c r="O8" s="53"/>
      <c r="P8" s="53"/>
      <c r="Q8" s="53"/>
      <c r="R8" s="11" t="s">
        <v>11</v>
      </c>
      <c r="S8" s="55"/>
      <c r="T8" s="55"/>
      <c r="U8" s="55"/>
      <c r="V8" s="58"/>
      <c r="W8" s="58"/>
      <c r="X8" s="13"/>
      <c r="Y8" s="3"/>
      <c r="Z8" s="3"/>
      <c r="AA8" s="3" t="s">
        <v>15</v>
      </c>
      <c r="AB8" s="3"/>
      <c r="AC8" s="3"/>
      <c r="AD8" s="3"/>
      <c r="AE8" s="3"/>
    </row>
    <row r="9" spans="1:31" ht="26" customHeight="1" thickBot="1" x14ac:dyDescent="0.25">
      <c r="A9" s="10">
        <f>IF($AA$11="","",$AA$11+3)</f>
        <v>45395</v>
      </c>
      <c r="B9" s="45">
        <f t="shared" si="0"/>
        <v>45395</v>
      </c>
      <c r="C9" s="53"/>
      <c r="D9" s="53"/>
      <c r="E9" s="53"/>
      <c r="F9" s="11" t="s">
        <v>11</v>
      </c>
      <c r="G9" s="55"/>
      <c r="H9" s="55"/>
      <c r="I9" s="55"/>
      <c r="J9" s="12" t="str">
        <f t="shared" si="1"/>
        <v/>
      </c>
      <c r="K9" s="12"/>
      <c r="L9" s="13"/>
      <c r="M9" s="10">
        <f>IF($AA$11="","",$AA$11+18)</f>
        <v>45410</v>
      </c>
      <c r="N9" s="45">
        <f t="shared" si="2"/>
        <v>45410</v>
      </c>
      <c r="O9" s="53"/>
      <c r="P9" s="53"/>
      <c r="Q9" s="53"/>
      <c r="R9" s="11" t="s">
        <v>11</v>
      </c>
      <c r="S9" s="55"/>
      <c r="T9" s="55"/>
      <c r="U9" s="55"/>
      <c r="V9" s="58"/>
      <c r="W9" s="58"/>
      <c r="X9" s="13"/>
      <c r="Y9" s="3"/>
      <c r="Z9" s="3"/>
      <c r="AA9" s="3" t="s">
        <v>16</v>
      </c>
      <c r="AB9" s="3"/>
      <c r="AC9" s="3"/>
      <c r="AD9" s="3"/>
      <c r="AE9" s="3"/>
    </row>
    <row r="10" spans="1:31" ht="26" customHeight="1" thickBot="1" x14ac:dyDescent="0.25">
      <c r="A10" s="10">
        <f>IF($AA$11="","",$AA$11+4)</f>
        <v>45396</v>
      </c>
      <c r="B10" s="45">
        <f t="shared" si="0"/>
        <v>45396</v>
      </c>
      <c r="C10" s="53"/>
      <c r="D10" s="53"/>
      <c r="E10" s="53"/>
      <c r="F10" s="11" t="s">
        <v>11</v>
      </c>
      <c r="G10" s="55"/>
      <c r="H10" s="55"/>
      <c r="I10" s="55"/>
      <c r="J10" s="12" t="str">
        <f t="shared" si="1"/>
        <v/>
      </c>
      <c r="K10" s="12"/>
      <c r="L10" s="13"/>
      <c r="M10" s="10">
        <f>IF($AA$11="","",$AA$11+19)</f>
        <v>45411</v>
      </c>
      <c r="N10" s="45">
        <f t="shared" si="2"/>
        <v>45411</v>
      </c>
      <c r="O10" s="53"/>
      <c r="P10" s="53"/>
      <c r="Q10" s="53"/>
      <c r="R10" s="11" t="s">
        <v>11</v>
      </c>
      <c r="S10" s="55"/>
      <c r="T10" s="55"/>
      <c r="U10" s="55"/>
      <c r="V10" s="58"/>
      <c r="W10" s="58"/>
      <c r="X10" s="13"/>
      <c r="Y10" s="3"/>
      <c r="Z10" s="3"/>
      <c r="AA10" s="16" t="s">
        <v>17</v>
      </c>
      <c r="AB10" s="14" t="s">
        <v>18</v>
      </c>
      <c r="AC10" s="3"/>
      <c r="AD10" s="3"/>
      <c r="AE10" s="3"/>
    </row>
    <row r="11" spans="1:31" ht="26" customHeight="1" x14ac:dyDescent="0.2">
      <c r="A11" s="10">
        <f>IF($AA$11="","",$AA$11+5)</f>
        <v>45397</v>
      </c>
      <c r="B11" s="45">
        <f t="shared" si="0"/>
        <v>45397</v>
      </c>
      <c r="C11" s="53"/>
      <c r="D11" s="53"/>
      <c r="E11" s="53"/>
      <c r="F11" s="11" t="s">
        <v>11</v>
      </c>
      <c r="G11" s="55"/>
      <c r="H11" s="55"/>
      <c r="I11" s="55"/>
      <c r="J11" s="12" t="str">
        <f t="shared" si="1"/>
        <v/>
      </c>
      <c r="K11" s="12"/>
      <c r="L11" s="13"/>
      <c r="M11" s="10">
        <f>IF($AA$11="","",$AA$11+20)</f>
        <v>45412</v>
      </c>
      <c r="N11" s="45">
        <f t="shared" si="2"/>
        <v>45412</v>
      </c>
      <c r="O11" s="53"/>
      <c r="P11" s="53"/>
      <c r="Q11" s="53"/>
      <c r="R11" s="11" t="s">
        <v>11</v>
      </c>
      <c r="S11" s="55"/>
      <c r="T11" s="55"/>
      <c r="U11" s="55"/>
      <c r="V11" s="58"/>
      <c r="W11" s="58"/>
      <c r="X11" s="13"/>
      <c r="Y11" s="3"/>
      <c r="Z11" s="3"/>
      <c r="AA11" s="17">
        <v>45392</v>
      </c>
      <c r="AB11" s="18">
        <f>IF($AA$11&lt;&gt;"",DATE(YEAR($AA$11),MONTH($AA$11)+1,DAY($AA$11)-1),"")</f>
        <v>45421</v>
      </c>
      <c r="AC11" s="3" t="s">
        <v>19</v>
      </c>
      <c r="AD11" s="3"/>
      <c r="AE11" s="3"/>
    </row>
    <row r="12" spans="1:31" ht="26" customHeight="1" thickBot="1" x14ac:dyDescent="0.25">
      <c r="A12" s="10">
        <f>IF($AA$11="","",$AA$11+6)</f>
        <v>45398</v>
      </c>
      <c r="B12" s="45">
        <f t="shared" si="0"/>
        <v>45398</v>
      </c>
      <c r="C12" s="53"/>
      <c r="D12" s="53"/>
      <c r="E12" s="53"/>
      <c r="F12" s="11" t="s">
        <v>11</v>
      </c>
      <c r="G12" s="55"/>
      <c r="H12" s="55"/>
      <c r="I12" s="55"/>
      <c r="J12" s="12" t="str">
        <f t="shared" si="1"/>
        <v/>
      </c>
      <c r="K12" s="12"/>
      <c r="L12" s="13"/>
      <c r="M12" s="10">
        <f>IF($AA$11="","",$AA$11+21)</f>
        <v>45413</v>
      </c>
      <c r="N12" s="45">
        <f t="shared" si="2"/>
        <v>45413</v>
      </c>
      <c r="O12" s="53"/>
      <c r="P12" s="53"/>
      <c r="Q12" s="53"/>
      <c r="R12" s="11" t="s">
        <v>11</v>
      </c>
      <c r="S12" s="55"/>
      <c r="T12" s="55"/>
      <c r="U12" s="55"/>
      <c r="V12" s="58"/>
      <c r="W12" s="58"/>
      <c r="X12" s="13"/>
      <c r="Y12" s="3"/>
      <c r="Z12" s="3"/>
      <c r="AA12" s="3" t="s">
        <v>20</v>
      </c>
      <c r="AB12" s="3"/>
      <c r="AC12" s="3"/>
      <c r="AD12" s="3"/>
      <c r="AE12" s="3"/>
    </row>
    <row r="13" spans="1:31" ht="26" customHeight="1" thickBot="1" x14ac:dyDescent="0.25">
      <c r="A13" s="10">
        <f>IF($AA$11="","",$AA$11+7)</f>
        <v>45399</v>
      </c>
      <c r="B13" s="45">
        <f t="shared" si="0"/>
        <v>45399</v>
      </c>
      <c r="C13" s="53"/>
      <c r="D13" s="53"/>
      <c r="E13" s="53"/>
      <c r="F13" s="11" t="s">
        <v>11</v>
      </c>
      <c r="G13" s="55"/>
      <c r="H13" s="55"/>
      <c r="I13" s="55"/>
      <c r="J13" s="12" t="str">
        <f t="shared" si="1"/>
        <v/>
      </c>
      <c r="K13" s="12"/>
      <c r="L13" s="13"/>
      <c r="M13" s="10">
        <f>IF($AA$11="","",$AA$11+22)</f>
        <v>45414</v>
      </c>
      <c r="N13" s="45">
        <f t="shared" si="2"/>
        <v>45414</v>
      </c>
      <c r="O13" s="53"/>
      <c r="P13" s="53"/>
      <c r="Q13" s="53"/>
      <c r="R13" s="11" t="s">
        <v>11</v>
      </c>
      <c r="S13" s="55"/>
      <c r="T13" s="55"/>
      <c r="U13" s="55"/>
      <c r="V13" s="58"/>
      <c r="W13" s="58"/>
      <c r="X13" s="13"/>
      <c r="Y13" s="3"/>
      <c r="Z13" s="3"/>
      <c r="AA13" s="14" t="s">
        <v>21</v>
      </c>
      <c r="AB13" s="14" t="s">
        <v>22</v>
      </c>
      <c r="AC13" s="3"/>
      <c r="AD13" s="3"/>
      <c r="AE13" s="3"/>
    </row>
    <row r="14" spans="1:31" ht="26" customHeight="1" x14ac:dyDescent="0.2">
      <c r="A14" s="10">
        <f>IF($AA$11="","",$AA$11+8)</f>
        <v>45400</v>
      </c>
      <c r="B14" s="45">
        <f t="shared" si="0"/>
        <v>45400</v>
      </c>
      <c r="C14" s="53"/>
      <c r="D14" s="53"/>
      <c r="E14" s="53"/>
      <c r="F14" s="11" t="s">
        <v>11</v>
      </c>
      <c r="G14" s="55"/>
      <c r="H14" s="55"/>
      <c r="I14" s="55"/>
      <c r="J14" s="12" t="str">
        <f t="shared" si="1"/>
        <v/>
      </c>
      <c r="K14" s="12"/>
      <c r="L14" s="13"/>
      <c r="M14" s="10">
        <f>IF($AA$11="","",$AA$11+23)</f>
        <v>45415</v>
      </c>
      <c r="N14" s="45">
        <f t="shared" si="2"/>
        <v>45415</v>
      </c>
      <c r="O14" s="53"/>
      <c r="P14" s="53"/>
      <c r="Q14" s="53"/>
      <c r="R14" s="11" t="s">
        <v>11</v>
      </c>
      <c r="S14" s="55"/>
      <c r="T14" s="55"/>
      <c r="U14" s="55"/>
      <c r="V14" s="58"/>
      <c r="W14" s="58"/>
      <c r="X14" s="13"/>
      <c r="Y14" s="3"/>
      <c r="Z14" s="3"/>
      <c r="AA14" s="19">
        <v>1000</v>
      </c>
      <c r="AB14" s="20">
        <v>125</v>
      </c>
      <c r="AC14" s="3" t="s">
        <v>23</v>
      </c>
      <c r="AD14" s="3"/>
      <c r="AE14" s="3"/>
    </row>
    <row r="15" spans="1:31" ht="26" customHeight="1" x14ac:dyDescent="0.2">
      <c r="A15" s="10">
        <f>IF($AA$11="","",$AA$11+9)</f>
        <v>45401</v>
      </c>
      <c r="B15" s="45">
        <f t="shared" si="0"/>
        <v>45401</v>
      </c>
      <c r="C15" s="53"/>
      <c r="D15" s="53"/>
      <c r="E15" s="53"/>
      <c r="F15" s="11" t="s">
        <v>11</v>
      </c>
      <c r="G15" s="55"/>
      <c r="H15" s="55"/>
      <c r="I15" s="55"/>
      <c r="J15" s="12" t="str">
        <f t="shared" si="1"/>
        <v/>
      </c>
      <c r="K15" s="12"/>
      <c r="L15" s="13"/>
      <c r="M15" s="10">
        <f>IF($AA$11="","",$AA$11+24)</f>
        <v>45416</v>
      </c>
      <c r="N15" s="45">
        <f t="shared" si="2"/>
        <v>45416</v>
      </c>
      <c r="O15" s="53"/>
      <c r="P15" s="53"/>
      <c r="Q15" s="53"/>
      <c r="R15" s="11" t="s">
        <v>11</v>
      </c>
      <c r="S15" s="55"/>
      <c r="T15" s="55"/>
      <c r="U15" s="55"/>
      <c r="V15" s="58"/>
      <c r="W15" s="58"/>
      <c r="X15" s="13"/>
      <c r="Y15" s="3"/>
      <c r="Z15" s="3"/>
      <c r="AA15" s="3"/>
      <c r="AB15" s="3"/>
      <c r="AC15" s="3"/>
      <c r="AD15" s="3"/>
      <c r="AE15" s="3"/>
    </row>
    <row r="16" spans="1:31" ht="26" customHeight="1" x14ac:dyDescent="0.2">
      <c r="A16" s="10">
        <f>IF($AA$11="","",$AA$11+10)</f>
        <v>45402</v>
      </c>
      <c r="B16" s="45">
        <f t="shared" si="0"/>
        <v>45402</v>
      </c>
      <c r="C16" s="53"/>
      <c r="D16" s="53"/>
      <c r="E16" s="53"/>
      <c r="F16" s="11" t="s">
        <v>11</v>
      </c>
      <c r="G16" s="55"/>
      <c r="H16" s="55"/>
      <c r="I16" s="55"/>
      <c r="J16" s="12" t="str">
        <f t="shared" si="1"/>
        <v/>
      </c>
      <c r="K16" s="12"/>
      <c r="L16" s="13"/>
      <c r="M16" s="10">
        <f>IF($AA$11="","",$AA$11+25)</f>
        <v>45417</v>
      </c>
      <c r="N16" s="45">
        <f t="shared" si="2"/>
        <v>45417</v>
      </c>
      <c r="O16" s="53"/>
      <c r="P16" s="53"/>
      <c r="Q16" s="53"/>
      <c r="R16" s="11" t="s">
        <v>11</v>
      </c>
      <c r="S16" s="55"/>
      <c r="T16" s="55"/>
      <c r="U16" s="55"/>
      <c r="V16" s="58"/>
      <c r="W16" s="58"/>
      <c r="X16" s="13"/>
      <c r="Y16" s="3"/>
      <c r="Z16" s="3"/>
      <c r="AA16" s="3" t="s">
        <v>24</v>
      </c>
      <c r="AB16" s="3"/>
      <c r="AC16" s="3"/>
      <c r="AD16" s="3"/>
      <c r="AE16" s="3"/>
    </row>
    <row r="17" spans="1:31" ht="26" customHeight="1" x14ac:dyDescent="0.2">
      <c r="A17" s="10">
        <f>IF($AA$11="","",$AA$11+11)</f>
        <v>45403</v>
      </c>
      <c r="B17" s="45">
        <f t="shared" si="0"/>
        <v>45403</v>
      </c>
      <c r="C17" s="53"/>
      <c r="D17" s="53"/>
      <c r="E17" s="53"/>
      <c r="F17" s="11" t="s">
        <v>11</v>
      </c>
      <c r="G17" s="55"/>
      <c r="H17" s="55"/>
      <c r="I17" s="55"/>
      <c r="J17" s="12" t="str">
        <f t="shared" si="1"/>
        <v/>
      </c>
      <c r="K17" s="12"/>
      <c r="L17" s="13"/>
      <c r="M17" s="10">
        <f>IF($AA$11="","",$AA$11+26)</f>
        <v>45418</v>
      </c>
      <c r="N17" s="45">
        <f t="shared" si="2"/>
        <v>45418</v>
      </c>
      <c r="O17" s="53"/>
      <c r="P17" s="53"/>
      <c r="Q17" s="53"/>
      <c r="R17" s="11" t="s">
        <v>11</v>
      </c>
      <c r="S17" s="55"/>
      <c r="T17" s="55"/>
      <c r="U17" s="55"/>
      <c r="V17" s="58"/>
      <c r="W17" s="58"/>
      <c r="X17" s="13"/>
      <c r="Y17" s="3"/>
      <c r="Z17" s="3"/>
      <c r="AA17" s="3" t="s">
        <v>25</v>
      </c>
      <c r="AB17" s="3"/>
      <c r="AC17" s="3"/>
      <c r="AD17" s="3"/>
      <c r="AE17" s="3"/>
    </row>
    <row r="18" spans="1:31" ht="26" customHeight="1" x14ac:dyDescent="0.2">
      <c r="A18" s="10">
        <f>IF($AA$11="","",$AA$11+12)</f>
        <v>45404</v>
      </c>
      <c r="B18" s="45">
        <f t="shared" si="0"/>
        <v>45404</v>
      </c>
      <c r="C18" s="53"/>
      <c r="D18" s="53"/>
      <c r="E18" s="53"/>
      <c r="F18" s="11" t="s">
        <v>11</v>
      </c>
      <c r="G18" s="55"/>
      <c r="H18" s="55"/>
      <c r="I18" s="55"/>
      <c r="J18" s="12" t="str">
        <f t="shared" si="1"/>
        <v/>
      </c>
      <c r="K18" s="12"/>
      <c r="L18" s="13"/>
      <c r="M18" s="10">
        <f>IF($AA$11="","",$AA$11+27)</f>
        <v>45419</v>
      </c>
      <c r="N18" s="45">
        <f t="shared" si="2"/>
        <v>45419</v>
      </c>
      <c r="O18" s="53"/>
      <c r="P18" s="53"/>
      <c r="Q18" s="53"/>
      <c r="R18" s="11" t="s">
        <v>11</v>
      </c>
      <c r="S18" s="55"/>
      <c r="T18" s="55"/>
      <c r="U18" s="55"/>
      <c r="V18" s="58"/>
      <c r="W18" s="58"/>
      <c r="X18" s="13"/>
      <c r="Y18" s="3"/>
      <c r="Z18" s="3"/>
      <c r="AA18" s="3"/>
      <c r="AB18" s="3"/>
      <c r="AC18" s="3"/>
      <c r="AD18" s="3"/>
      <c r="AE18" s="3"/>
    </row>
    <row r="19" spans="1:31" ht="26" customHeight="1" x14ac:dyDescent="0.2">
      <c r="A19" s="10">
        <f>IF($AA$11="","",$AA$11+13)</f>
        <v>45405</v>
      </c>
      <c r="B19" s="45">
        <f t="shared" si="0"/>
        <v>45405</v>
      </c>
      <c r="C19" s="53"/>
      <c r="D19" s="53"/>
      <c r="E19" s="53"/>
      <c r="F19" s="11" t="s">
        <v>11</v>
      </c>
      <c r="G19" s="55"/>
      <c r="H19" s="55"/>
      <c r="I19" s="55"/>
      <c r="J19" s="12" t="str">
        <f t="shared" si="1"/>
        <v/>
      </c>
      <c r="K19" s="12"/>
      <c r="L19" s="13"/>
      <c r="M19" s="10">
        <f>IF($AA$11="","",IF($AA$11+28&gt;$AB$11,"",$AA$11+28))</f>
        <v>45420</v>
      </c>
      <c r="N19" s="45">
        <f t="shared" si="2"/>
        <v>45420</v>
      </c>
      <c r="O19" s="53"/>
      <c r="P19" s="53"/>
      <c r="Q19" s="53"/>
      <c r="R19" s="11" t="s">
        <v>11</v>
      </c>
      <c r="S19" s="55"/>
      <c r="T19" s="55"/>
      <c r="U19" s="55"/>
      <c r="V19" s="58"/>
      <c r="W19" s="58"/>
      <c r="X19" s="13"/>
      <c r="Y19" s="3"/>
      <c r="Z19" s="3"/>
      <c r="AA19" s="3" t="s">
        <v>26</v>
      </c>
      <c r="AB19" s="3"/>
      <c r="AC19" s="3"/>
      <c r="AD19" s="3"/>
      <c r="AE19" s="3"/>
    </row>
    <row r="20" spans="1:31" ht="26" customHeight="1" thickBot="1" x14ac:dyDescent="0.25">
      <c r="A20" s="21">
        <f>IF($AA$11="","",$AA$11+14)</f>
        <v>45406</v>
      </c>
      <c r="B20" s="46">
        <f t="shared" si="0"/>
        <v>45406</v>
      </c>
      <c r="C20" s="56"/>
      <c r="D20" s="56"/>
      <c r="E20" s="56"/>
      <c r="F20" s="22" t="s">
        <v>11</v>
      </c>
      <c r="G20" s="57"/>
      <c r="H20" s="57"/>
      <c r="I20" s="57"/>
      <c r="J20" s="23" t="str">
        <f t="shared" si="1"/>
        <v/>
      </c>
      <c r="K20" s="23"/>
      <c r="L20" s="24"/>
      <c r="M20" s="10">
        <f>IF($AA$11="","",IF($AA$11+29&gt;$AB$11,"",$AA$11+29))</f>
        <v>45421</v>
      </c>
      <c r="N20" s="45">
        <f t="shared" si="2"/>
        <v>45421</v>
      </c>
      <c r="O20" s="53"/>
      <c r="P20" s="53"/>
      <c r="Q20" s="53"/>
      <c r="R20" s="11" t="s">
        <v>11</v>
      </c>
      <c r="S20" s="55"/>
      <c r="T20" s="55"/>
      <c r="U20" s="55"/>
      <c r="V20" s="58"/>
      <c r="W20" s="58"/>
      <c r="X20" s="13"/>
      <c r="Y20" s="3"/>
      <c r="Z20" s="3"/>
      <c r="AA20" s="3" t="s">
        <v>27</v>
      </c>
      <c r="AB20" s="3"/>
      <c r="AC20" s="3"/>
      <c r="AD20" s="3"/>
      <c r="AE20" s="3"/>
    </row>
    <row r="21" spans="1:31" ht="26" customHeight="1" thickBot="1" x14ac:dyDescent="0.2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6"/>
      <c r="M21" s="21" t="str">
        <f>IF($AA$11="","",IF($AA$11+30&gt;$AB$11,"",$AA$11+30))</f>
        <v/>
      </c>
      <c r="N21" s="46" t="str">
        <f t="shared" si="2"/>
        <v/>
      </c>
      <c r="O21" s="56"/>
      <c r="P21" s="56"/>
      <c r="Q21" s="56"/>
      <c r="R21" s="22" t="s">
        <v>11</v>
      </c>
      <c r="S21" s="57"/>
      <c r="T21" s="57"/>
      <c r="U21" s="57"/>
      <c r="V21" s="59"/>
      <c r="W21" s="59"/>
      <c r="X21" s="24"/>
      <c r="Y21" s="3"/>
      <c r="Z21" s="3"/>
      <c r="AA21" s="3" t="s">
        <v>28</v>
      </c>
      <c r="AB21" s="3"/>
      <c r="AC21" s="3"/>
      <c r="AD21" s="3"/>
      <c r="AE21" s="3"/>
    </row>
    <row r="22" spans="1:31" ht="26" customHeight="1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3"/>
      <c r="Z22" s="3"/>
      <c r="AA22" s="3"/>
      <c r="AB22" s="3"/>
      <c r="AC22" s="3"/>
      <c r="AD22" s="3"/>
      <c r="AE22" s="3"/>
    </row>
    <row r="23" spans="1:31" ht="26" customHeight="1" thickBot="1" x14ac:dyDescent="0.25">
      <c r="A23" s="5" t="s">
        <v>29</v>
      </c>
      <c r="B23" s="5"/>
      <c r="C23" s="5"/>
      <c r="D23" s="27">
        <f>COUNT(J$6:J$20,V$6:V$21)</f>
        <v>0</v>
      </c>
      <c r="E23" s="27"/>
      <c r="F23" s="28" t="s">
        <v>30</v>
      </c>
      <c r="G23" s="28"/>
      <c r="H23" s="29" t="s">
        <v>31</v>
      </c>
      <c r="I23" s="29"/>
      <c r="J23" s="30" t="s">
        <v>32</v>
      </c>
      <c r="K23" s="30"/>
      <c r="L23" s="30"/>
      <c r="M23" s="31">
        <f>AA14</f>
        <v>1000</v>
      </c>
      <c r="N23" s="31"/>
      <c r="O23" s="31"/>
      <c r="P23" s="32" t="s">
        <v>33</v>
      </c>
      <c r="Q23" s="33">
        <f>IF($D$24&lt;$AB$7*$D$23,$D$24,$AB$7*$D$23)</f>
        <v>0</v>
      </c>
      <c r="R23" s="33"/>
      <c r="S23" s="32" t="s">
        <v>34</v>
      </c>
      <c r="T23" s="34">
        <f>M23*Q23</f>
        <v>0</v>
      </c>
      <c r="U23" s="34"/>
      <c r="V23" s="34"/>
      <c r="W23" s="34"/>
      <c r="X23" s="35" t="s">
        <v>35</v>
      </c>
      <c r="Y23" s="3"/>
      <c r="Z23" s="3"/>
      <c r="AA23" s="3"/>
      <c r="AB23" s="3"/>
      <c r="AC23" s="3"/>
      <c r="AD23" s="3"/>
      <c r="AE23" s="3"/>
    </row>
    <row r="24" spans="1:31" ht="26" customHeight="1" thickBot="1" x14ac:dyDescent="0.25">
      <c r="A24" s="5" t="s">
        <v>7</v>
      </c>
      <c r="B24" s="5"/>
      <c r="C24" s="5"/>
      <c r="D24" s="27">
        <f>SUM(J$6:J$20,V$6:V$21)</f>
        <v>0</v>
      </c>
      <c r="E24" s="27"/>
      <c r="F24" s="28" t="s">
        <v>8</v>
      </c>
      <c r="G24" s="28"/>
      <c r="H24" s="29"/>
      <c r="I24" s="29"/>
      <c r="J24" s="36" t="s">
        <v>36</v>
      </c>
      <c r="K24" s="36"/>
      <c r="L24" s="36"/>
      <c r="M24" s="37">
        <f>AA14*(AB14/100)</f>
        <v>1250</v>
      </c>
      <c r="N24" s="37"/>
      <c r="O24" s="37"/>
      <c r="P24" s="22" t="s">
        <v>33</v>
      </c>
      <c r="Q24" s="38">
        <f>IF($D$24&lt;$AB$7*$D$23,0,$D$24-($AB$7*$D$23))</f>
        <v>0</v>
      </c>
      <c r="R24" s="38"/>
      <c r="S24" s="22" t="s">
        <v>34</v>
      </c>
      <c r="T24" s="39">
        <f>M24*Q24</f>
        <v>0</v>
      </c>
      <c r="U24" s="39"/>
      <c r="V24" s="39"/>
      <c r="W24" s="39"/>
      <c r="X24" s="40" t="s">
        <v>35</v>
      </c>
      <c r="Y24" s="3"/>
      <c r="Z24" s="3"/>
      <c r="AA24" s="3"/>
      <c r="AB24" s="3"/>
      <c r="AC24" s="3"/>
      <c r="AD24" s="3"/>
      <c r="AE24" s="3"/>
    </row>
    <row r="25" spans="1:31" ht="26" customHeight="1" thickBo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1" t="s">
        <v>37</v>
      </c>
      <c r="S25" s="41"/>
      <c r="T25" s="42">
        <f>SUM(T23:T24)</f>
        <v>0</v>
      </c>
      <c r="U25" s="42"/>
      <c r="V25" s="42"/>
      <c r="W25" s="42"/>
      <c r="X25" s="43" t="s">
        <v>35</v>
      </c>
      <c r="Y25" s="3"/>
      <c r="Z25" s="3"/>
      <c r="AA25" s="49"/>
      <c r="AB25" s="49"/>
      <c r="AC25" s="3"/>
      <c r="AD25" s="2"/>
      <c r="AE25" s="2"/>
    </row>
    <row r="26" spans="1:31" ht="26" customHeight="1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3"/>
      <c r="Z26" s="3"/>
      <c r="AA26" s="50"/>
      <c r="AB26" s="49"/>
      <c r="AC26" s="3"/>
      <c r="AD26" s="2"/>
      <c r="AE26" s="2"/>
    </row>
    <row r="27" spans="1:31" ht="14" x14ac:dyDescent="0.2">
      <c r="Y27" s="3"/>
      <c r="Z27" s="2"/>
      <c r="AA27" s="44"/>
      <c r="AB27" s="44"/>
      <c r="AC27" s="2"/>
      <c r="AD27" s="2"/>
      <c r="AE27" s="2"/>
    </row>
    <row r="28" spans="1:31" ht="14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4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4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4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4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4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</sheetData>
  <mergeCells count="120">
    <mergeCell ref="R25:S25"/>
    <mergeCell ref="T25:W25"/>
    <mergeCell ref="M23:O23"/>
    <mergeCell ref="Q23:R23"/>
    <mergeCell ref="T23:W23"/>
    <mergeCell ref="A24:C24"/>
    <mergeCell ref="D24:E24"/>
    <mergeCell ref="F24:G24"/>
    <mergeCell ref="J24:L24"/>
    <mergeCell ref="M24:O24"/>
    <mergeCell ref="Q24:R24"/>
    <mergeCell ref="T24:W24"/>
    <mergeCell ref="A23:C23"/>
    <mergeCell ref="D23:E23"/>
    <mergeCell ref="F23:G23"/>
    <mergeCell ref="H23:I24"/>
    <mergeCell ref="J23:L23"/>
    <mergeCell ref="S20:U20"/>
    <mergeCell ref="V20:W20"/>
    <mergeCell ref="O21:Q21"/>
    <mergeCell ref="S21:U21"/>
    <mergeCell ref="V21:W21"/>
    <mergeCell ref="J18:K18"/>
    <mergeCell ref="O18:Q18"/>
    <mergeCell ref="S18:U18"/>
    <mergeCell ref="V18:W18"/>
    <mergeCell ref="C19:E19"/>
    <mergeCell ref="G19:I19"/>
    <mergeCell ref="J19:K19"/>
    <mergeCell ref="O19:Q19"/>
    <mergeCell ref="S19:U19"/>
    <mergeCell ref="V19:W19"/>
    <mergeCell ref="S16:U16"/>
    <mergeCell ref="V16:W16"/>
    <mergeCell ref="C17:E17"/>
    <mergeCell ref="G17:I17"/>
    <mergeCell ref="J17:K17"/>
    <mergeCell ref="O17:Q17"/>
    <mergeCell ref="S17:U17"/>
    <mergeCell ref="V17:W17"/>
    <mergeCell ref="S14:U14"/>
    <mergeCell ref="V14:W14"/>
    <mergeCell ref="C15:E15"/>
    <mergeCell ref="G15:I15"/>
    <mergeCell ref="J15:K15"/>
    <mergeCell ref="O15:Q15"/>
    <mergeCell ref="S15:U15"/>
    <mergeCell ref="V15:W15"/>
    <mergeCell ref="V12:W12"/>
    <mergeCell ref="C13:E13"/>
    <mergeCell ref="G13:I13"/>
    <mergeCell ref="J13:K13"/>
    <mergeCell ref="O13:Q13"/>
    <mergeCell ref="S13:U13"/>
    <mergeCell ref="V13:W13"/>
    <mergeCell ref="C12:E12"/>
    <mergeCell ref="G12:I12"/>
    <mergeCell ref="J12:K12"/>
    <mergeCell ref="O12:Q12"/>
    <mergeCell ref="S12:U12"/>
    <mergeCell ref="V10:W10"/>
    <mergeCell ref="C11:E11"/>
    <mergeCell ref="G11:I11"/>
    <mergeCell ref="J11:K11"/>
    <mergeCell ref="O11:Q11"/>
    <mergeCell ref="S11:U11"/>
    <mergeCell ref="V11:W11"/>
    <mergeCell ref="C10:E10"/>
    <mergeCell ref="G10:I10"/>
    <mergeCell ref="J10:K10"/>
    <mergeCell ref="O10:Q10"/>
    <mergeCell ref="S10:U10"/>
    <mergeCell ref="V8:W8"/>
    <mergeCell ref="C9:E9"/>
    <mergeCell ref="G9:I9"/>
    <mergeCell ref="J9:K9"/>
    <mergeCell ref="O9:Q9"/>
    <mergeCell ref="S9:U9"/>
    <mergeCell ref="V9:W9"/>
    <mergeCell ref="C8:E8"/>
    <mergeCell ref="G8:I8"/>
    <mergeCell ref="J8:K8"/>
    <mergeCell ref="O8:Q8"/>
    <mergeCell ref="S8:U8"/>
    <mergeCell ref="V6:W6"/>
    <mergeCell ref="C7:E7"/>
    <mergeCell ref="G7:I7"/>
    <mergeCell ref="J7:K7"/>
    <mergeCell ref="O7:Q7"/>
    <mergeCell ref="S7:U7"/>
    <mergeCell ref="V7:W7"/>
    <mergeCell ref="C6:E6"/>
    <mergeCell ref="G6:I6"/>
    <mergeCell ref="J6:K6"/>
    <mergeCell ref="O6:Q6"/>
    <mergeCell ref="S6:U6"/>
    <mergeCell ref="O3:P3"/>
    <mergeCell ref="Q3:V3"/>
    <mergeCell ref="C5:I5"/>
    <mergeCell ref="J5:K5"/>
    <mergeCell ref="O5:U5"/>
    <mergeCell ref="V5:W5"/>
    <mergeCell ref="C20:E20"/>
    <mergeCell ref="G20:I20"/>
    <mergeCell ref="J20:K20"/>
    <mergeCell ref="O20:Q20"/>
    <mergeCell ref="C14:E14"/>
    <mergeCell ref="G14:I14"/>
    <mergeCell ref="J14:K14"/>
    <mergeCell ref="O14:Q14"/>
    <mergeCell ref="C16:E16"/>
    <mergeCell ref="G16:I16"/>
    <mergeCell ref="J16:K16"/>
    <mergeCell ref="O16:Q16"/>
    <mergeCell ref="C18:E18"/>
    <mergeCell ref="G18:I18"/>
    <mergeCell ref="A1:D1"/>
    <mergeCell ref="E1:T1"/>
    <mergeCell ref="U1:X1"/>
    <mergeCell ref="C3:I3"/>
  </mergeCells>
  <phoneticPr fontId="1"/>
  <dataValidations count="2">
    <dataValidation type="whole" allowBlank="1" showErrorMessage="1" sqref="AA7:AB7" xr:uid="{8AB6AEB1-F355-4490-8E14-7CE9250F04A4}">
      <formula1>1</formula1>
      <formula2>60</formula2>
    </dataValidation>
    <dataValidation type="time" allowBlank="1" showErrorMessage="1" sqref="C6:C20 G6:G20 O6:O21 S6:S21" xr:uid="{F0F0E79C-08B5-488D-A47A-B7EB6E2A2F1C}">
      <formula1>0</formula1>
      <formula2>0.999305555555556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アルバイト出勤簿</vt:lpstr>
      <vt:lpstr>アルバイト出勤簿!Print_Area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出勤簿（数式付き）</dc:title>
  <dc:subject>勤怠管理</dc:subject>
  <dc:creator/>
  <dc:description>【2024/04/13】
リリース</dc:description>
  <cp:lastModifiedBy/>
  <dcterms:created xsi:type="dcterms:W3CDTF">2020-12-16T05:25:59Z</dcterms:created>
  <dcterms:modified xsi:type="dcterms:W3CDTF">2024-04-13T23:33:11Z</dcterms:modified>
</cp:coreProperties>
</file>